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5192" windowHeight="8448" activeTab="0"/>
  </bookViews>
  <sheets>
    <sheet name="2021" sheetId="1" r:id="rId1"/>
  </sheets>
  <definedNames>
    <definedName name="_xlnm.Print_Area" localSheetId="0">'2021'!$A$2:$O$22</definedName>
  </definedNames>
  <calcPr fullCalcOnLoad="1"/>
</workbook>
</file>

<file path=xl/sharedStrings.xml><?xml version="1.0" encoding="utf-8"?>
<sst xmlns="http://schemas.openxmlformats.org/spreadsheetml/2006/main" count="33" uniqueCount="33">
  <si>
    <t>Назва видатків</t>
  </si>
  <si>
    <t>Разом</t>
  </si>
  <si>
    <t>ВСЬОГО</t>
  </si>
  <si>
    <t>Полтавська обласна громадська організація "Діти Чорнобиля" (Сулим С.А.)</t>
  </si>
  <si>
    <t>Полтавське обласне товариство політв"язнів та репресованих (Гнітько В.І.)</t>
  </si>
  <si>
    <t>Полтавське обласне відділення Всеукраїнського об"єднання ветеранів (Убийвовк В.О.)</t>
  </si>
  <si>
    <t>Полтавська обласна організація УТОГ                   (Усенко Л.В.)</t>
  </si>
  <si>
    <t>Громадська організація "Ветеранів та інвалідів Полтавської області" Союз Чорнобиль України (Шкурпела В.П.)</t>
  </si>
  <si>
    <t>Громадська організація "Полтавська обласна організація інвалідів війни, збройних сил, учасників бойових дій та силових структур" (Гонза Б.І.)</t>
  </si>
  <si>
    <t>Громадська організація "Фонд інвалідів Чорнобиля Полтавської області" (Дибін М.Ю.)</t>
  </si>
  <si>
    <t>Чисельність членів громадської організації</t>
  </si>
  <si>
    <t xml:space="preserve">     – оплата за оренду приміщення під офіс та інвентарю</t>
  </si>
  <si>
    <t xml:space="preserve">     – оплата комунальних послуг та енергоносіїв</t>
  </si>
  <si>
    <t xml:space="preserve">     – придбання або передплата періодичних видань </t>
  </si>
  <si>
    <t>1. Видатки на організаційне забезпечення діяльності</t>
  </si>
  <si>
    <t xml:space="preserve">- оплата витрат на придбання захищених носіїв електронного цифрового підпису сумісних з АС-«Є-Звітність» Казначейства, підключення та функціонування системи АС-«Є-Звітність».  </t>
  </si>
  <si>
    <t>(грн)</t>
  </si>
  <si>
    <t>- оренду транспорту для поїздок у відрядження з метою виконання статутних завдань членів громадської організації для участі в пленумах, конференціях, засіданнях ради, президії, тощо.</t>
  </si>
  <si>
    <t xml:space="preserve">     – оплата послуг з поточного ремонту  та технічного обслуговування обладнання</t>
  </si>
  <si>
    <t xml:space="preserve">     – придбання канцелярського, письмового приладдя, паперу, картону, вітальних листівок, конвертів, марок для відправки службової кореспонденції, тощо.</t>
  </si>
  <si>
    <t>2. Видатки на матеріальне заохочення працівників (членів) громадської організації, які безпосередньо забезпечують діяльність громадської організації.</t>
  </si>
  <si>
    <t>Громадська організація "Сім'ї загиблих учасників бойових дій Полтавщини" (Чепіга Н.В.)</t>
  </si>
  <si>
    <t>Полтавський обласний осередок Всеукраїнської організації інвалідів “Союз організацій інвалідів України” (Чумак С.А.)</t>
  </si>
  <si>
    <t xml:space="preserve">     – оплата послуг телефонного зв'язку, поштового зв'язку та послуг інтернету</t>
  </si>
  <si>
    <t>- оплату витрат на відрядження з метою виконання статутних завдань, членів громадської організації для участі в пленумах, конференціях, засіданнях ради, президії, правління, тощо.</t>
  </si>
  <si>
    <t>Громадська спілка "Координаційна Рада громадських організацій учасників АТО" (Степанов В.В.)</t>
  </si>
  <si>
    <t>використано за 2020 рік</t>
  </si>
  <si>
    <t>Полтавська обласна організація ветеранів (Іванченко М.І.)</t>
  </si>
  <si>
    <t>Кількість осередків (організацій)</t>
  </si>
  <si>
    <t>Полтавське обласна організація Української спілки  ветеранів Афганістану (воїнів-інтернаціоналістів) (Расько О.Г.)</t>
  </si>
  <si>
    <t>Використання коштів на фінансову підтримку організаційної діяльності обласних громадських організацій осіб з інвалідністю, ветеранів, учасників бойових дій та громадян, які постраждали внаслідок Чорнобильської катастрофи за 2021 рік</t>
  </si>
  <si>
    <t>затверджено на 2021 рік зі змінами</t>
  </si>
  <si>
    <t>Полтавська обласна організація УТОС (Бабець М.)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</si>
</sst>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.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#,##0.0000"/>
  </numFmts>
  <fonts count="48">
    <font>
      <sz val="10"/>
      <name val="Arial Cyr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5" fillId="0" borderId="12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49" fontId="5" fillId="0" borderId="14" xfId="0" applyNumberFormat="1" applyFont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 shrinkToFit="1"/>
    </xf>
    <xf numFmtId="0" fontId="2" fillId="0" borderId="0" xfId="0" applyFont="1" applyBorder="1" applyAlignment="1">
      <alignment/>
    </xf>
    <xf numFmtId="3" fontId="46" fillId="0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4" fontId="4" fillId="0" borderId="13" xfId="0" applyNumberFormat="1" applyFont="1" applyFill="1" applyBorder="1" applyAlignment="1">
      <alignment horizontal="center" vertical="center"/>
    </xf>
    <xf numFmtId="182" fontId="2" fillId="0" borderId="0" xfId="0" applyNumberFormat="1" applyFont="1" applyAlignment="1">
      <alignment/>
    </xf>
    <xf numFmtId="4" fontId="1" fillId="0" borderId="14" xfId="0" applyNumberFormat="1" applyFont="1" applyFill="1" applyBorder="1" applyAlignment="1">
      <alignment horizontal="center" vertical="center"/>
    </xf>
    <xf numFmtId="4" fontId="46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47" fillId="0" borderId="2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46" fillId="0" borderId="14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47" fillId="0" borderId="22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4"/>
  <sheetViews>
    <sheetView tabSelected="1" zoomScale="80" zoomScaleNormal="80" zoomScalePageLayoutView="0" workbookViewId="0" topLeftCell="A1">
      <pane xSplit="1" ySplit="5" topLeftCell="B18" activePane="bottomRight" state="frozen"/>
      <selection pane="topLeft" activeCell="A24" sqref="A24:E24"/>
      <selection pane="topRight" activeCell="A24" sqref="A24:E24"/>
      <selection pane="bottomLeft" activeCell="A24" sqref="A24:E24"/>
      <selection pane="bottomRight" activeCell="O22" sqref="O22"/>
    </sheetView>
  </sheetViews>
  <sheetFormatPr defaultColWidth="9.125" defaultRowHeight="12.75"/>
  <cols>
    <col min="1" max="1" width="54.375" style="1" customWidth="1"/>
    <col min="2" max="2" width="21.50390625" style="1" customWidth="1"/>
    <col min="3" max="3" width="17.125" style="1" customWidth="1"/>
    <col min="4" max="4" width="18.50390625" style="8" customWidth="1"/>
    <col min="5" max="5" width="25.50390625" style="8" customWidth="1"/>
    <col min="6" max="6" width="20.00390625" style="8" customWidth="1"/>
    <col min="7" max="7" width="23.375" style="1" customWidth="1"/>
    <col min="8" max="8" width="23.50390625" style="1" customWidth="1"/>
    <col min="9" max="9" width="18.625" style="1" customWidth="1"/>
    <col min="10" max="10" width="23.00390625" style="8" customWidth="1"/>
    <col min="11" max="11" width="11.375" style="8" hidden="1" customWidth="1"/>
    <col min="12" max="12" width="21.50390625" style="1" customWidth="1"/>
    <col min="13" max="13" width="29.00390625" style="1" customWidth="1"/>
    <col min="14" max="14" width="21.625" style="8" hidden="1" customWidth="1"/>
    <col min="15" max="15" width="19.625" style="6" customWidth="1"/>
    <col min="16" max="16" width="17.25390625" style="1" customWidth="1"/>
    <col min="17" max="16384" width="9.125" style="1" customWidth="1"/>
  </cols>
  <sheetData>
    <row r="2" spans="2:15" ht="47.25" customHeight="1">
      <c r="B2" s="57" t="s">
        <v>30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39"/>
    </row>
    <row r="3" spans="14:15" ht="21" thickBot="1">
      <c r="N3" s="33"/>
      <c r="O3" s="36" t="s">
        <v>16</v>
      </c>
    </row>
    <row r="4" spans="1:17" ht="233.25" customHeight="1">
      <c r="A4" s="31" t="s">
        <v>0</v>
      </c>
      <c r="B4" s="29" t="s">
        <v>7</v>
      </c>
      <c r="C4" s="18" t="s">
        <v>9</v>
      </c>
      <c r="D4" s="18" t="s">
        <v>3</v>
      </c>
      <c r="E4" s="18" t="s">
        <v>29</v>
      </c>
      <c r="F4" s="18" t="s">
        <v>8</v>
      </c>
      <c r="G4" s="18" t="s">
        <v>27</v>
      </c>
      <c r="H4" s="18" t="s">
        <v>32</v>
      </c>
      <c r="I4" s="18" t="s">
        <v>6</v>
      </c>
      <c r="J4" s="18" t="s">
        <v>22</v>
      </c>
      <c r="K4" s="18" t="s">
        <v>4</v>
      </c>
      <c r="L4" s="18" t="s">
        <v>25</v>
      </c>
      <c r="M4" s="18" t="s">
        <v>21</v>
      </c>
      <c r="N4" s="32" t="s">
        <v>5</v>
      </c>
      <c r="O4" s="7" t="s">
        <v>1</v>
      </c>
      <c r="Q4" s="40"/>
    </row>
    <row r="5" spans="1:15" s="2" customFormat="1" ht="21" customHeight="1">
      <c r="A5" s="30">
        <v>1</v>
      </c>
      <c r="B5" s="19">
        <v>2</v>
      </c>
      <c r="C5" s="19">
        <v>3</v>
      </c>
      <c r="D5" s="20">
        <v>4</v>
      </c>
      <c r="E5" s="20">
        <v>5</v>
      </c>
      <c r="F5" s="20">
        <v>6</v>
      </c>
      <c r="G5" s="19">
        <v>7</v>
      </c>
      <c r="H5" s="19">
        <v>8</v>
      </c>
      <c r="I5" s="19">
        <v>9</v>
      </c>
      <c r="J5" s="20">
        <v>10</v>
      </c>
      <c r="K5" s="20">
        <v>11</v>
      </c>
      <c r="L5" s="19">
        <v>11</v>
      </c>
      <c r="M5" s="19">
        <v>12</v>
      </c>
      <c r="N5" s="24">
        <v>12</v>
      </c>
      <c r="O5" s="26">
        <v>13</v>
      </c>
    </row>
    <row r="6" spans="1:15" s="4" customFormat="1" ht="38.25" customHeight="1">
      <c r="A6" s="22" t="s">
        <v>10</v>
      </c>
      <c r="B6" s="13">
        <v>13196</v>
      </c>
      <c r="C6" s="13">
        <v>4209</v>
      </c>
      <c r="D6" s="13">
        <v>1800</v>
      </c>
      <c r="E6" s="13">
        <v>5938</v>
      </c>
      <c r="F6" s="13">
        <v>12556</v>
      </c>
      <c r="G6" s="13">
        <v>264000</v>
      </c>
      <c r="H6" s="13">
        <v>1294</v>
      </c>
      <c r="I6" s="13">
        <v>1403</v>
      </c>
      <c r="J6" s="13">
        <v>15687</v>
      </c>
      <c r="K6" s="41"/>
      <c r="L6" s="13">
        <v>4050</v>
      </c>
      <c r="M6" s="13">
        <v>744</v>
      </c>
      <c r="N6" s="14">
        <v>280</v>
      </c>
      <c r="O6" s="16">
        <f>SUM(B6:M6)</f>
        <v>324877</v>
      </c>
    </row>
    <row r="7" spans="1:15" s="35" customFormat="1" ht="22.5" customHeight="1">
      <c r="A7" s="34" t="s">
        <v>28</v>
      </c>
      <c r="B7" s="13">
        <v>40</v>
      </c>
      <c r="C7" s="13">
        <v>12</v>
      </c>
      <c r="D7" s="13">
        <v>14</v>
      </c>
      <c r="E7" s="13">
        <v>29</v>
      </c>
      <c r="F7" s="13">
        <v>17</v>
      </c>
      <c r="G7" s="13">
        <v>60</v>
      </c>
      <c r="H7" s="13">
        <v>4</v>
      </c>
      <c r="I7" s="13">
        <v>3</v>
      </c>
      <c r="J7" s="13">
        <v>22</v>
      </c>
      <c r="K7" s="41"/>
      <c r="L7" s="13">
        <v>18</v>
      </c>
      <c r="M7" s="13">
        <v>16</v>
      </c>
      <c r="N7" s="14">
        <v>7</v>
      </c>
      <c r="O7" s="16">
        <f>SUM(B7:M7)</f>
        <v>235</v>
      </c>
    </row>
    <row r="8" spans="1:15" s="5" customFormat="1" ht="26.25" customHeight="1">
      <c r="A8" s="23" t="s">
        <v>31</v>
      </c>
      <c r="B8" s="21">
        <v>121622</v>
      </c>
      <c r="C8" s="21">
        <v>87265</v>
      </c>
      <c r="D8" s="21">
        <v>69319</v>
      </c>
      <c r="E8" s="21">
        <v>112655</v>
      </c>
      <c r="F8" s="21">
        <v>126243</v>
      </c>
      <c r="G8" s="21">
        <v>187025</v>
      </c>
      <c r="H8" s="21">
        <v>69111</v>
      </c>
      <c r="I8" s="21">
        <v>63000</v>
      </c>
      <c r="J8" s="21">
        <v>86777</v>
      </c>
      <c r="K8" s="21"/>
      <c r="L8" s="21">
        <v>184770</v>
      </c>
      <c r="M8" s="21">
        <v>68813</v>
      </c>
      <c r="N8" s="25"/>
      <c r="O8" s="15">
        <f>SUM(B8:N8)</f>
        <v>1176600</v>
      </c>
    </row>
    <row r="9" spans="1:15" s="5" customFormat="1" ht="26.25" customHeight="1" hidden="1">
      <c r="A9" s="42" t="s">
        <v>26</v>
      </c>
      <c r="B9" s="43">
        <v>101110</v>
      </c>
      <c r="C9" s="43">
        <v>81324</v>
      </c>
      <c r="D9" s="43">
        <v>64600</v>
      </c>
      <c r="E9" s="43">
        <v>105510.75</v>
      </c>
      <c r="F9" s="43">
        <v>121813.6</v>
      </c>
      <c r="G9" s="43">
        <v>178952</v>
      </c>
      <c r="H9" s="43">
        <v>53240</v>
      </c>
      <c r="I9" s="43">
        <v>35000</v>
      </c>
      <c r="J9" s="43">
        <v>79648.44</v>
      </c>
      <c r="K9" s="21"/>
      <c r="L9" s="43">
        <v>161751.74</v>
      </c>
      <c r="M9" s="43">
        <v>67296</v>
      </c>
      <c r="N9" s="50">
        <v>2500</v>
      </c>
      <c r="O9" s="44">
        <f>SUM(B9:N9)</f>
        <v>1052746.53</v>
      </c>
    </row>
    <row r="10" spans="1:15" s="6" customFormat="1" ht="51" customHeight="1">
      <c r="A10" s="28" t="s">
        <v>14</v>
      </c>
      <c r="B10" s="43">
        <f aca="true" t="shared" si="0" ref="B10:O10">SUM(B11:B19)</f>
        <v>41366</v>
      </c>
      <c r="C10" s="43">
        <f t="shared" si="0"/>
        <v>22885</v>
      </c>
      <c r="D10" s="43">
        <f t="shared" si="0"/>
        <v>8505.970000000001</v>
      </c>
      <c r="E10" s="43">
        <f t="shared" si="0"/>
        <v>46369</v>
      </c>
      <c r="F10" s="43">
        <f t="shared" si="0"/>
        <v>31556.39</v>
      </c>
      <c r="G10" s="43">
        <f t="shared" si="0"/>
        <v>54694.57000000001</v>
      </c>
      <c r="H10" s="43">
        <f t="shared" si="0"/>
        <v>69109</v>
      </c>
      <c r="I10" s="43">
        <f t="shared" si="0"/>
        <v>63000</v>
      </c>
      <c r="J10" s="43">
        <f t="shared" si="0"/>
        <v>31085.179999999997</v>
      </c>
      <c r="K10" s="43">
        <f t="shared" si="0"/>
        <v>0</v>
      </c>
      <c r="L10" s="43">
        <f t="shared" si="0"/>
        <v>40770</v>
      </c>
      <c r="M10" s="43">
        <f t="shared" si="0"/>
        <v>2982</v>
      </c>
      <c r="N10" s="43">
        <f t="shared" si="0"/>
        <v>0</v>
      </c>
      <c r="O10" s="63">
        <f t="shared" si="0"/>
        <v>412323.11</v>
      </c>
    </row>
    <row r="11" spans="1:16" s="8" customFormat="1" ht="43.5" customHeight="1">
      <c r="A11" s="11" t="s">
        <v>11</v>
      </c>
      <c r="B11" s="48">
        <v>13008.91</v>
      </c>
      <c r="C11" s="48">
        <v>8249.31</v>
      </c>
      <c r="D11" s="48"/>
      <c r="E11" s="51"/>
      <c r="F11" s="48"/>
      <c r="G11" s="48">
        <v>95.57</v>
      </c>
      <c r="H11" s="48">
        <v>45552</v>
      </c>
      <c r="I11" s="48"/>
      <c r="J11" s="48"/>
      <c r="K11" s="51"/>
      <c r="L11" s="48">
        <v>2143.24</v>
      </c>
      <c r="M11" s="48"/>
      <c r="N11" s="64"/>
      <c r="O11" s="65">
        <f aca="true" t="shared" si="1" ref="O11:O20">SUM(B11:N11)</f>
        <v>69049.03000000001</v>
      </c>
      <c r="P11" s="71"/>
    </row>
    <row r="12" spans="1:16" s="8" customFormat="1" ht="65.25" customHeight="1">
      <c r="A12" s="12" t="s">
        <v>24</v>
      </c>
      <c r="B12" s="48">
        <f>6800+151.37</f>
        <v>6951.37</v>
      </c>
      <c r="C12" s="48">
        <v>4610</v>
      </c>
      <c r="D12" s="48">
        <v>761.5</v>
      </c>
      <c r="E12" s="48">
        <f>16000-4480</f>
        <v>11520</v>
      </c>
      <c r="F12" s="48">
        <v>1920</v>
      </c>
      <c r="G12" s="48">
        <f>3500-800</f>
        <v>2700</v>
      </c>
      <c r="H12" s="48"/>
      <c r="I12" s="48"/>
      <c r="J12" s="48">
        <v>1416.98</v>
      </c>
      <c r="K12" s="51"/>
      <c r="L12" s="48">
        <f>4490-4490</f>
        <v>0</v>
      </c>
      <c r="M12" s="48"/>
      <c r="N12" s="64"/>
      <c r="O12" s="65">
        <f t="shared" si="1"/>
        <v>29879.85</v>
      </c>
      <c r="P12" s="71"/>
    </row>
    <row r="13" spans="1:16" s="8" customFormat="1" ht="75.75" customHeight="1">
      <c r="A13" s="12" t="s">
        <v>17</v>
      </c>
      <c r="B13" s="48"/>
      <c r="C13" s="48"/>
      <c r="D13" s="48"/>
      <c r="E13" s="51"/>
      <c r="F13" s="48"/>
      <c r="G13" s="48">
        <f>10000-1000</f>
        <v>9000</v>
      </c>
      <c r="H13" s="48">
        <v>3000</v>
      </c>
      <c r="I13" s="48"/>
      <c r="J13" s="48">
        <v>15241</v>
      </c>
      <c r="K13" s="51"/>
      <c r="L13" s="48">
        <v>0</v>
      </c>
      <c r="M13" s="48"/>
      <c r="N13" s="64"/>
      <c r="O13" s="65">
        <f t="shared" si="1"/>
        <v>27241</v>
      </c>
      <c r="P13" s="71"/>
    </row>
    <row r="14" spans="1:16" ht="42" customHeight="1">
      <c r="A14" s="3" t="s">
        <v>18</v>
      </c>
      <c r="B14" s="48"/>
      <c r="C14" s="48"/>
      <c r="D14" s="48"/>
      <c r="E14" s="48">
        <v>5000</v>
      </c>
      <c r="F14" s="48">
        <v>2000</v>
      </c>
      <c r="G14" s="48">
        <v>1984.34</v>
      </c>
      <c r="H14" s="48">
        <v>7998</v>
      </c>
      <c r="I14" s="48">
        <v>3000</v>
      </c>
      <c r="J14" s="48"/>
      <c r="K14" s="51"/>
      <c r="L14" s="48"/>
      <c r="M14" s="48"/>
      <c r="N14" s="64"/>
      <c r="O14" s="65">
        <f t="shared" si="1"/>
        <v>19982.34</v>
      </c>
      <c r="P14" s="71"/>
    </row>
    <row r="15" spans="1:16" s="8" customFormat="1" ht="42.75" customHeight="1">
      <c r="A15" s="9" t="s">
        <v>23</v>
      </c>
      <c r="B15" s="48">
        <v>4015.5</v>
      </c>
      <c r="C15" s="48">
        <v>794.97</v>
      </c>
      <c r="D15" s="48">
        <v>633.5</v>
      </c>
      <c r="E15" s="48">
        <v>3120</v>
      </c>
      <c r="F15" s="48">
        <v>4000</v>
      </c>
      <c r="G15" s="48">
        <f>6000-2000+300</f>
        <v>4300</v>
      </c>
      <c r="H15" s="48">
        <v>1155</v>
      </c>
      <c r="I15" s="48"/>
      <c r="J15" s="48"/>
      <c r="K15" s="51"/>
      <c r="L15" s="48">
        <v>5863.02</v>
      </c>
      <c r="M15" s="48"/>
      <c r="N15" s="64"/>
      <c r="O15" s="65">
        <f t="shared" si="1"/>
        <v>23881.99</v>
      </c>
      <c r="P15" s="71"/>
    </row>
    <row r="16" spans="1:16" s="8" customFormat="1" ht="27.75" customHeight="1">
      <c r="A16" s="9" t="s">
        <v>12</v>
      </c>
      <c r="B16" s="48">
        <v>11113.72</v>
      </c>
      <c r="C16" s="48">
        <f>5526+957.52</f>
        <v>6483.52</v>
      </c>
      <c r="D16" s="48">
        <v>6720.97</v>
      </c>
      <c r="E16" s="48">
        <v>18007</v>
      </c>
      <c r="F16" s="48">
        <v>10772.72</v>
      </c>
      <c r="G16" s="48">
        <f>15600+800+630</f>
        <v>17030</v>
      </c>
      <c r="H16" s="48"/>
      <c r="I16" s="48">
        <f>40000+15000</f>
        <v>55000</v>
      </c>
      <c r="J16" s="48">
        <v>12466.4</v>
      </c>
      <c r="K16" s="51"/>
      <c r="L16" s="48">
        <v>18193.4</v>
      </c>
      <c r="M16" s="48"/>
      <c r="N16" s="64"/>
      <c r="O16" s="65">
        <f t="shared" si="1"/>
        <v>155787.72999999998</v>
      </c>
      <c r="P16" s="71"/>
    </row>
    <row r="17" spans="1:16" s="8" customFormat="1" ht="74.25" customHeight="1">
      <c r="A17" s="9" t="s">
        <v>19</v>
      </c>
      <c r="B17" s="48">
        <f>3948+124.5</f>
        <v>4072.5</v>
      </c>
      <c r="C17" s="48">
        <f>2719-1167-322+178+1</f>
        <v>1409</v>
      </c>
      <c r="D17" s="48">
        <v>390</v>
      </c>
      <c r="E17" s="48">
        <v>6722</v>
      </c>
      <c r="F17" s="48">
        <v>6000</v>
      </c>
      <c r="G17" s="48">
        <v>6000</v>
      </c>
      <c r="H17" s="48">
        <f>5644+5760</f>
        <v>11404</v>
      </c>
      <c r="I17" s="48">
        <v>5000</v>
      </c>
      <c r="J17" s="48">
        <v>1960.8</v>
      </c>
      <c r="K17" s="51"/>
      <c r="L17" s="48">
        <v>14570.34</v>
      </c>
      <c r="M17" s="48">
        <f>3000-18</f>
        <v>2982</v>
      </c>
      <c r="N17" s="66"/>
      <c r="O17" s="65">
        <f t="shared" si="1"/>
        <v>60510.64</v>
      </c>
      <c r="P17" s="71"/>
    </row>
    <row r="18" spans="1:16" ht="45.75" customHeight="1">
      <c r="A18" s="17" t="s">
        <v>13</v>
      </c>
      <c r="B18" s="48">
        <f>1350+854</f>
        <v>2204</v>
      </c>
      <c r="C18" s="48">
        <v>1338.2</v>
      </c>
      <c r="D18" s="48"/>
      <c r="E18" s="48">
        <v>2000</v>
      </c>
      <c r="F18" s="48">
        <v>6863.67</v>
      </c>
      <c r="G18" s="48">
        <v>13584.66</v>
      </c>
      <c r="H18" s="48"/>
      <c r="I18" s="48"/>
      <c r="J18" s="48"/>
      <c r="K18" s="51"/>
      <c r="L18" s="48"/>
      <c r="M18" s="48"/>
      <c r="N18" s="64"/>
      <c r="O18" s="65">
        <f t="shared" si="1"/>
        <v>25990.53</v>
      </c>
      <c r="P18" s="71"/>
    </row>
    <row r="19" spans="1:16" ht="75" customHeight="1">
      <c r="A19" s="37" t="s">
        <v>15</v>
      </c>
      <c r="B19" s="48"/>
      <c r="C19" s="48"/>
      <c r="D19" s="48"/>
      <c r="E19" s="51"/>
      <c r="F19" s="48"/>
      <c r="G19" s="48"/>
      <c r="H19" s="48"/>
      <c r="I19" s="48"/>
      <c r="J19" s="48"/>
      <c r="K19" s="51"/>
      <c r="L19" s="48"/>
      <c r="M19" s="48"/>
      <c r="N19" s="51"/>
      <c r="O19" s="65">
        <f t="shared" si="1"/>
        <v>0</v>
      </c>
      <c r="P19" s="71"/>
    </row>
    <row r="20" spans="1:16" s="10" customFormat="1" ht="69" customHeight="1" thickBot="1">
      <c r="A20" s="27" t="s">
        <v>20</v>
      </c>
      <c r="B20" s="62">
        <v>77256</v>
      </c>
      <c r="C20" s="62">
        <v>64380</v>
      </c>
      <c r="D20" s="62">
        <v>60813</v>
      </c>
      <c r="E20" s="62">
        <v>60813</v>
      </c>
      <c r="F20" s="62">
        <v>93243</v>
      </c>
      <c r="G20" s="62">
        <v>132330.43</v>
      </c>
      <c r="H20" s="62">
        <v>0</v>
      </c>
      <c r="I20" s="62">
        <v>0</v>
      </c>
      <c r="J20" s="62">
        <v>54000</v>
      </c>
      <c r="K20" s="60"/>
      <c r="L20" s="62">
        <v>144000</v>
      </c>
      <c r="M20" s="62">
        <v>60813</v>
      </c>
      <c r="N20" s="67">
        <v>0</v>
      </c>
      <c r="O20" s="65">
        <f t="shared" si="1"/>
        <v>747648.4299999999</v>
      </c>
      <c r="P20" s="71"/>
    </row>
    <row r="21" spans="1:16" s="8" customFormat="1" ht="33.75" customHeight="1" thickBot="1">
      <c r="A21" s="38" t="s">
        <v>2</v>
      </c>
      <c r="B21" s="61">
        <f aca="true" t="shared" si="2" ref="B21:O21">B10+B20</f>
        <v>118622</v>
      </c>
      <c r="C21" s="61">
        <f t="shared" si="2"/>
        <v>87265</v>
      </c>
      <c r="D21" s="61">
        <f t="shared" si="2"/>
        <v>69318.97</v>
      </c>
      <c r="E21" s="61">
        <f t="shared" si="2"/>
        <v>107182</v>
      </c>
      <c r="F21" s="61">
        <f t="shared" si="2"/>
        <v>124799.39</v>
      </c>
      <c r="G21" s="61">
        <f t="shared" si="2"/>
        <v>187025</v>
      </c>
      <c r="H21" s="61">
        <f t="shared" si="2"/>
        <v>69109</v>
      </c>
      <c r="I21" s="61">
        <f t="shared" si="2"/>
        <v>63000</v>
      </c>
      <c r="J21" s="61">
        <f t="shared" si="2"/>
        <v>85085.18</v>
      </c>
      <c r="K21" s="68">
        <f t="shared" si="2"/>
        <v>0</v>
      </c>
      <c r="L21" s="61">
        <f t="shared" si="2"/>
        <v>184770</v>
      </c>
      <c r="M21" s="61">
        <f t="shared" si="2"/>
        <v>63795</v>
      </c>
      <c r="N21" s="69">
        <f t="shared" si="2"/>
        <v>0</v>
      </c>
      <c r="O21" s="70">
        <f t="shared" si="2"/>
        <v>1159971.54</v>
      </c>
      <c r="P21" s="71"/>
    </row>
    <row r="22" spans="1:15" s="56" customFormat="1" ht="141.75" customHeight="1">
      <c r="A22" s="52"/>
      <c r="B22" s="53"/>
      <c r="C22" s="54"/>
      <c r="D22" s="54"/>
      <c r="E22" s="53"/>
      <c r="F22" s="53"/>
      <c r="G22" s="54"/>
      <c r="H22" s="53"/>
      <c r="I22" s="54"/>
      <c r="J22" s="53"/>
      <c r="K22" s="54"/>
      <c r="L22" s="54"/>
      <c r="M22" s="53"/>
      <c r="N22" s="55"/>
      <c r="O22" s="54"/>
    </row>
    <row r="23" spans="1:17" ht="45.75" customHeight="1">
      <c r="A23" s="58"/>
      <c r="B23" s="59"/>
      <c r="C23" s="59"/>
      <c r="D23" s="59"/>
      <c r="E23" s="5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</row>
    <row r="24" spans="2:15" ht="17.25">
      <c r="B24" s="45"/>
      <c r="C24" s="45"/>
      <c r="D24" s="46"/>
      <c r="E24" s="46"/>
      <c r="O24" s="47"/>
    </row>
  </sheetData>
  <sheetProtection/>
  <mergeCells count="2">
    <mergeCell ref="B2:N2"/>
    <mergeCell ref="A23:E23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k219-2</dc:creator>
  <cp:keywords/>
  <dc:description/>
  <cp:lastModifiedBy>k212-2</cp:lastModifiedBy>
  <cp:lastPrinted>2022-02-09T09:45:15Z</cp:lastPrinted>
  <dcterms:created xsi:type="dcterms:W3CDTF">2012-08-10T06:52:15Z</dcterms:created>
  <dcterms:modified xsi:type="dcterms:W3CDTF">2022-02-09T11:09:24Z</dcterms:modified>
  <cp:category/>
  <cp:version/>
  <cp:contentType/>
  <cp:contentStatus/>
</cp:coreProperties>
</file>